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 codeName="{00000000-0000-0000-0000-000000000000}"/>
  <workbookPr codeName="calculatorsalariu"/>
  <mc:AlternateContent xmlns:mc="http://schemas.openxmlformats.org/markup-compatibility/2006">
    <mc:Choice Requires="x15">
      <x15ac:absPath xmlns:x15ac="http://schemas.microsoft.com/office/spreadsheetml/2010/11/ac" url="/Users/victordragomirescu/Creative Cloud Files/Me &amp; Robert/calculator venituri/simulator 2018/"/>
    </mc:Choice>
  </mc:AlternateContent>
  <bookViews>
    <workbookView xWindow="0" yWindow="460" windowWidth="33600" windowHeight="19260"/>
  </bookViews>
  <sheets>
    <sheet name="calculator venituri" sheetId="10" r:id="rId1"/>
    <sheet name="deduceri" sheetId="11" r:id="rId2"/>
  </sheets>
  <definedNames>
    <definedName name="PersoaneIntretinere">'calculator venituri'!$B$5</definedName>
    <definedName name="TotalCheltuieli2017">'calculator venituri'!$C$33</definedName>
    <definedName name="TotalCheltuieli2018">'calculator venituri'!$L$33</definedName>
    <definedName name="VenitBrut2017">'calculator venituri'!$B$3</definedName>
    <definedName name="VenitBrut2018_1">'calculator venituri'!$H$3</definedName>
    <definedName name="VenitBrut2018_2">'calculator venituri'!$K$3</definedName>
    <definedName name="VenitNet2017">'calculator venituri'!$C$31</definedName>
    <definedName name="VenitNet2018">'calculator venituri'!$I$31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0" l="1"/>
  <c r="G3" i="10"/>
  <c r="M3" i="10"/>
  <c r="J3" i="10"/>
  <c r="C21" i="10"/>
  <c r="C22" i="10"/>
  <c r="C23" i="10"/>
  <c r="C24" i="10"/>
  <c r="C25" i="10"/>
  <c r="C26" i="10"/>
  <c r="C27" i="10"/>
  <c r="C28" i="10"/>
  <c r="C14" i="10"/>
  <c r="C15" i="10"/>
  <c r="C16" i="10"/>
  <c r="C9" i="10"/>
  <c r="C10" i="10"/>
  <c r="C11" i="10"/>
  <c r="C17" i="10"/>
  <c r="C18" i="10"/>
  <c r="C32" i="10"/>
  <c r="C31" i="10"/>
  <c r="C33" i="10"/>
  <c r="L21" i="10"/>
  <c r="L22" i="10"/>
  <c r="L23" i="10"/>
  <c r="L24" i="10"/>
  <c r="L25" i="10"/>
  <c r="L26" i="10"/>
  <c r="L27" i="10"/>
  <c r="L28" i="10"/>
  <c r="L14" i="10"/>
  <c r="L15" i="10"/>
  <c r="L16" i="10"/>
  <c r="L9" i="10"/>
  <c r="K5" i="10"/>
  <c r="L10" i="10"/>
  <c r="L11" i="10"/>
  <c r="L17" i="10"/>
  <c r="L18" i="10"/>
  <c r="L32" i="10"/>
  <c r="L31" i="10"/>
  <c r="L33" i="10"/>
  <c r="M33" i="10"/>
  <c r="M32" i="10"/>
  <c r="M31" i="10"/>
  <c r="I21" i="10"/>
  <c r="I22" i="10"/>
  <c r="I23" i="10"/>
  <c r="I24" i="10"/>
  <c r="I25" i="10"/>
  <c r="I26" i="10"/>
  <c r="I27" i="10"/>
  <c r="I28" i="10"/>
  <c r="I14" i="10"/>
  <c r="I15" i="10"/>
  <c r="I16" i="10"/>
  <c r="I9" i="10"/>
  <c r="H5" i="10"/>
  <c r="I10" i="10"/>
  <c r="I11" i="10"/>
  <c r="I17" i="10"/>
  <c r="I18" i="10"/>
  <c r="I32" i="10"/>
  <c r="I31" i="10"/>
  <c r="I33" i="10"/>
  <c r="J33" i="10"/>
  <c r="J32" i="10"/>
  <c r="F21" i="10"/>
  <c r="F22" i="10"/>
  <c r="F23" i="10"/>
  <c r="F24" i="10"/>
  <c r="F25" i="10"/>
  <c r="F26" i="10"/>
  <c r="F27" i="10"/>
  <c r="F28" i="10"/>
  <c r="F14" i="10"/>
  <c r="F15" i="10"/>
  <c r="F16" i="10"/>
  <c r="F9" i="10"/>
  <c r="E5" i="10"/>
  <c r="F10" i="10"/>
  <c r="F11" i="10"/>
  <c r="F17" i="10"/>
  <c r="F18" i="10"/>
  <c r="F32" i="10"/>
  <c r="F31" i="10"/>
  <c r="F33" i="10"/>
  <c r="G33" i="10"/>
  <c r="G32" i="10"/>
  <c r="J31" i="10"/>
  <c r="G31" i="10"/>
</calcChain>
</file>

<file path=xl/sharedStrings.xml><?xml version="1.0" encoding="utf-8"?>
<sst xmlns="http://schemas.openxmlformats.org/spreadsheetml/2006/main" count="52" uniqueCount="28">
  <si>
    <t>RON</t>
  </si>
  <si>
    <t>Procent</t>
  </si>
  <si>
    <t>TOTAL CONTRIBUTII SALARIAT</t>
  </si>
  <si>
    <t>CONTRIBUTII SALARIAT</t>
  </si>
  <si>
    <t>Contributie somaj</t>
  </si>
  <si>
    <t>Contributie pensii</t>
  </si>
  <si>
    <t>Contributie sanatate</t>
  </si>
  <si>
    <t>Impozit</t>
  </si>
  <si>
    <t>Persoane in intretinere</t>
  </si>
  <si>
    <t>Venit impozabil</t>
  </si>
  <si>
    <t>Venit net</t>
  </si>
  <si>
    <t>Deducere personala </t>
  </si>
  <si>
    <t>Contributie somaj </t>
  </si>
  <si>
    <t>Contributie concedii si indemnizatii </t>
  </si>
  <si>
    <t>Fond asigurari accidente</t>
  </si>
  <si>
    <t>Fond garantare creante salariale</t>
  </si>
  <si>
    <t>TOTAL CONTRIBUTII SOCIETATE</t>
  </si>
  <si>
    <t>CONTRIBUTII SOCIETATE</t>
  </si>
  <si>
    <t xml:space="preserve">TOTAL CONTRIBUTII </t>
  </si>
  <si>
    <t>TOTAL COST SOCIETATE</t>
  </si>
  <si>
    <t>SALARIU BRUT</t>
  </si>
  <si>
    <t>SALARIU NET</t>
  </si>
  <si>
    <t>Contributia asiguratorie pentru munca</t>
  </si>
  <si>
    <t>Venit lunar brut        </t>
  </si>
  <si>
    <t>Persoane aflate în întreținere</t>
  </si>
  <si>
    <t>Acelasi BRUT</t>
  </si>
  <si>
    <t>Acelasi NET</t>
  </si>
  <si>
    <t>Aceleasi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</si>
</sst>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9C5700"/>
      <name val="Calibri"/>
      <family val="2"/>
      <scheme val="minor"/>
    </font>
    <font>
      <sz val="12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454545"/>
      <name val="Verdana"/>
      <family val="2"/>
    </font>
    <font>
      <b/>
      <sz val="12"/>
      <color rgb="FF00B050"/>
      <name val="Verdana"/>
      <family val="2"/>
    </font>
    <font>
      <sz val="12"/>
      <color rgb="FF00B050"/>
      <name val="Verdana"/>
      <family val="2"/>
    </font>
    <font>
      <sz val="12"/>
      <color rgb="FF3F3F76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9C5700"/>
      <name val="Verdana"/>
      <family val="2"/>
    </font>
    <font>
      <sz val="12"/>
      <color rgb="FF3F3F7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63">
    <xf numFmtId="0" fontId="0" fillId="0" borderId="0"/>
    <xf numFmtId="4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3" borderId="3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1" fontId="8" fillId="0" borderId="0" xfId="3" applyNumberFormat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9" fillId="0" borderId="0" xfId="1" applyNumberFormat="1" applyFont="1" applyBorder="1" applyAlignment="1">
      <alignment horizontal="right" vertical="top"/>
    </xf>
    <xf numFmtId="0" fontId="10" fillId="0" borderId="0" xfId="0" applyFont="1" applyBorder="1"/>
    <xf numFmtId="0" fontId="8" fillId="0" borderId="0" xfId="0" applyFont="1" applyFill="1" applyBorder="1" applyAlignment="1">
      <alignment vertical="top"/>
    </xf>
    <xf numFmtId="0" fontId="9" fillId="0" borderId="0" xfId="0" applyFont="1"/>
    <xf numFmtId="0" fontId="9" fillId="0" borderId="1" xfId="0" applyFont="1" applyBorder="1"/>
    <xf numFmtId="0" fontId="9" fillId="2" borderId="1" xfId="9" applyFont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9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9" fillId="0" borderId="9" xfId="1" applyNumberFormat="1" applyFont="1" applyFill="1" applyBorder="1" applyAlignment="1">
      <alignment horizontal="right" vertical="center"/>
    </xf>
    <xf numFmtId="3" fontId="9" fillId="0" borderId="9" xfId="3" applyNumberFormat="1" applyFont="1" applyFill="1" applyBorder="1" applyAlignment="1">
      <alignment horizontal="right" vertical="center"/>
    </xf>
    <xf numFmtId="1" fontId="8" fillId="0" borderId="8" xfId="3" applyNumberFormat="1" applyFont="1" applyFill="1" applyBorder="1" applyAlignment="1">
      <alignment horizontal="right" vertical="center"/>
    </xf>
    <xf numFmtId="10" fontId="9" fillId="0" borderId="8" xfId="4" applyNumberFormat="1" applyFont="1" applyFill="1" applyBorder="1" applyAlignment="1">
      <alignment horizontal="right" vertical="center"/>
    </xf>
    <xf numFmtId="10" fontId="9" fillId="0" borderId="8" xfId="4" applyNumberFormat="1" applyFont="1" applyFill="1" applyBorder="1" applyAlignment="1">
      <alignment horizontal="right" vertical="center" wrapText="1"/>
    </xf>
    <xf numFmtId="10" fontId="8" fillId="0" borderId="8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3" fontId="11" fillId="0" borderId="9" xfId="1" applyNumberFormat="1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10" fontId="8" fillId="0" borderId="8" xfId="4" applyNumberFormat="1" applyFont="1" applyFill="1" applyBorder="1" applyAlignment="1">
      <alignment horizontal="right" vertical="center"/>
    </xf>
    <xf numFmtId="10" fontId="11" fillId="0" borderId="8" xfId="4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4" fillId="0" borderId="9" xfId="1" applyNumberFormat="1" applyFont="1" applyFill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3" fontId="14" fillId="5" borderId="11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1" fontId="15" fillId="2" borderId="6" xfId="9" applyNumberFormat="1" applyFont="1" applyBorder="1" applyAlignment="1">
      <alignment horizontal="center" vertical="center"/>
    </xf>
    <xf numFmtId="1" fontId="15" fillId="2" borderId="7" xfId="9" applyNumberFormat="1" applyFont="1" applyBorder="1" applyAlignment="1">
      <alignment horizontal="center" vertical="center"/>
    </xf>
    <xf numFmtId="1" fontId="15" fillId="2" borderId="8" xfId="9" applyNumberFormat="1" applyFont="1" applyBorder="1" applyAlignment="1">
      <alignment horizontal="center" vertical="center"/>
    </xf>
    <xf numFmtId="1" fontId="15" fillId="2" borderId="0" xfId="9" applyNumberFormat="1" applyFont="1" applyBorder="1" applyAlignment="1">
      <alignment horizontal="center" vertical="center"/>
    </xf>
    <xf numFmtId="1" fontId="15" fillId="2" borderId="9" xfId="9" applyNumberFormat="1" applyFont="1" applyBorder="1" applyAlignment="1">
      <alignment horizontal="center" vertical="center"/>
    </xf>
    <xf numFmtId="1" fontId="15" fillId="2" borderId="12" xfId="9" applyNumberFormat="1" applyFont="1" applyBorder="1" applyAlignment="1">
      <alignment horizontal="center" vertical="center"/>
    </xf>
    <xf numFmtId="1" fontId="15" fillId="2" borderId="2" xfId="9" applyNumberFormat="1" applyFont="1" applyBorder="1" applyAlignment="1">
      <alignment horizontal="center" vertical="center"/>
    </xf>
    <xf numFmtId="1" fontId="15" fillId="2" borderId="13" xfId="9" applyNumberFormat="1" applyFont="1" applyBorder="1" applyAlignment="1">
      <alignment horizontal="center" vertical="center"/>
    </xf>
    <xf numFmtId="3" fontId="8" fillId="4" borderId="10" xfId="1" applyNumberFormat="1" applyFont="1" applyFill="1" applyBorder="1" applyAlignment="1">
      <alignment horizontal="center" vertical="center"/>
    </xf>
    <xf numFmtId="3" fontId="8" fillId="4" borderId="5" xfId="1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3" fontId="8" fillId="4" borderId="6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3" fontId="11" fillId="4" borderId="11" xfId="1" applyNumberFormat="1" applyFont="1" applyFill="1" applyBorder="1" applyAlignment="1">
      <alignment horizontal="center" vertical="center"/>
    </xf>
    <xf numFmtId="3" fontId="11" fillId="4" borderId="13" xfId="1" applyNumberFormat="1" applyFont="1" applyFill="1" applyBorder="1" applyAlignment="1">
      <alignment horizontal="center" vertical="center"/>
    </xf>
    <xf numFmtId="3" fontId="16" fillId="3" borderId="6" xfId="34" applyNumberFormat="1" applyFont="1" applyBorder="1" applyAlignment="1">
      <alignment horizontal="right" vertical="center"/>
    </xf>
    <xf numFmtId="3" fontId="16" fillId="3" borderId="7" xfId="34" applyNumberFormat="1" applyFont="1" applyBorder="1" applyAlignment="1">
      <alignment horizontal="right" vertical="center"/>
    </xf>
    <xf numFmtId="1" fontId="8" fillId="0" borderId="4" xfId="3" applyNumberFormat="1" applyFont="1" applyFill="1" applyBorder="1" applyAlignment="1">
      <alignment horizontal="left" vertical="top"/>
    </xf>
    <xf numFmtId="0" fontId="9" fillId="2" borderId="1" xfId="9" applyFont="1" applyBorder="1" applyAlignment="1">
      <alignment horizontal="center" vertical="center"/>
    </xf>
  </cellXfs>
  <cellStyles count="63">
    <cellStyle name="Comma" xfId="1" builtinId="3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Input" xfId="34" builtinId="20"/>
    <cellStyle name="Neutral" xfId="9" builtinId="28"/>
    <cellStyle name="Normal" xfId="0" builtinId="0"/>
    <cellStyle name="Normal 2" xfId="2"/>
    <cellStyle name="Normal_brute+formule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lculatorsalariu2018" enableFormatConditionsCalculation="0"/>
  <dimension ref="A1:M35"/>
  <sheetViews>
    <sheetView tabSelected="1" zoomScale="99" workbookViewId="0">
      <selection activeCell="H19" sqref="H19"/>
    </sheetView>
  </sheetViews>
  <sheetFormatPr baseColWidth="10" defaultColWidth="8.83203125" defaultRowHeight="16" x14ac:dyDescent="0.15"/>
  <cols>
    <col min="1" max="1" width="40" style="2" bestFit="1" customWidth="1"/>
    <col min="2" max="2" width="10.33203125" style="9" customWidth="1"/>
    <col min="3" max="3" width="10.33203125" style="10" customWidth="1"/>
    <col min="4" max="4" width="7.83203125" style="10" customWidth="1"/>
    <col min="5" max="13" width="10.33203125" style="2" customWidth="1"/>
    <col min="14" max="16384" width="8.83203125" style="2"/>
  </cols>
  <sheetData>
    <row r="1" spans="1:13" s="1" customFormat="1" ht="16" customHeight="1" x14ac:dyDescent="0.15">
      <c r="B1" s="46">
        <v>2017</v>
      </c>
      <c r="C1" s="47"/>
      <c r="D1" s="24"/>
      <c r="E1" s="51">
        <v>2018</v>
      </c>
      <c r="F1" s="52"/>
      <c r="G1" s="52"/>
      <c r="H1" s="52"/>
      <c r="I1" s="52"/>
      <c r="J1" s="52"/>
      <c r="K1" s="52"/>
      <c r="L1" s="52"/>
      <c r="M1" s="53"/>
    </row>
    <row r="2" spans="1:13" s="1" customFormat="1" x14ac:dyDescent="0.15">
      <c r="B2" s="46"/>
      <c r="C2" s="47"/>
      <c r="D2" s="24"/>
      <c r="E2" s="48" t="s">
        <v>25</v>
      </c>
      <c r="F2" s="49"/>
      <c r="G2" s="50"/>
      <c r="H2" s="48" t="s">
        <v>26</v>
      </c>
      <c r="I2" s="49"/>
      <c r="J2" s="50"/>
      <c r="K2" s="48" t="s">
        <v>27</v>
      </c>
      <c r="L2" s="49"/>
      <c r="M2" s="50"/>
    </row>
    <row r="3" spans="1:13" x14ac:dyDescent="0.15">
      <c r="A3" s="65" t="s">
        <v>20</v>
      </c>
      <c r="B3" s="63">
        <v>4000</v>
      </c>
      <c r="C3" s="64"/>
      <c r="D3" s="22"/>
      <c r="E3" s="54">
        <f>VenitBrut2017</f>
        <v>4000</v>
      </c>
      <c r="F3" s="55"/>
      <c r="G3" s="61">
        <f>E3-VenitBrut2017</f>
        <v>0</v>
      </c>
      <c r="H3" s="54">
        <v>4797</v>
      </c>
      <c r="I3" s="55"/>
      <c r="J3" s="44">
        <f>VenitBrut2018_1-VenitBrut2017</f>
        <v>797</v>
      </c>
      <c r="K3" s="54">
        <v>4803</v>
      </c>
      <c r="L3" s="55"/>
      <c r="M3" s="44">
        <f>VenitBrut2018_2-VenitBrut2017</f>
        <v>803</v>
      </c>
    </row>
    <row r="4" spans="1:13" x14ac:dyDescent="0.15">
      <c r="A4" s="65"/>
      <c r="B4" s="63"/>
      <c r="C4" s="64"/>
      <c r="D4" s="22"/>
      <c r="E4" s="56"/>
      <c r="F4" s="57"/>
      <c r="G4" s="62"/>
      <c r="H4" s="56"/>
      <c r="I4" s="57"/>
      <c r="J4" s="45"/>
      <c r="K4" s="56"/>
      <c r="L4" s="57"/>
      <c r="M4" s="45"/>
    </row>
    <row r="5" spans="1:13" x14ac:dyDescent="0.15">
      <c r="A5" s="65" t="s">
        <v>8</v>
      </c>
      <c r="B5" s="63">
        <v>0</v>
      </c>
      <c r="C5" s="64"/>
      <c r="D5" s="23"/>
      <c r="E5" s="58">
        <f>PersoaneIntretinere</f>
        <v>0</v>
      </c>
      <c r="F5" s="59"/>
      <c r="G5" s="60"/>
      <c r="H5" s="58">
        <f>PersoaneIntretinere</f>
        <v>0</v>
      </c>
      <c r="I5" s="59"/>
      <c r="J5" s="60"/>
      <c r="K5" s="58">
        <f>PersoaneIntretinere</f>
        <v>0</v>
      </c>
      <c r="L5" s="59"/>
      <c r="M5" s="60"/>
    </row>
    <row r="6" spans="1:13" x14ac:dyDescent="0.15">
      <c r="A6" s="65"/>
      <c r="B6" s="63"/>
      <c r="C6" s="64"/>
      <c r="D6" s="23"/>
      <c r="E6" s="58"/>
      <c r="F6" s="59"/>
      <c r="G6" s="60"/>
      <c r="H6" s="58"/>
      <c r="I6" s="59"/>
      <c r="J6" s="60"/>
      <c r="K6" s="58"/>
      <c r="L6" s="59"/>
      <c r="M6" s="60"/>
    </row>
    <row r="7" spans="1:13" x14ac:dyDescent="0.15">
      <c r="A7" s="4"/>
      <c r="B7" s="25"/>
      <c r="C7" s="26"/>
      <c r="D7" s="17"/>
      <c r="E7" s="25"/>
      <c r="F7" s="17"/>
      <c r="G7" s="26"/>
      <c r="H7" s="25"/>
      <c r="I7" s="17"/>
      <c r="J7" s="26"/>
      <c r="K7" s="25"/>
      <c r="L7" s="17"/>
      <c r="M7" s="26"/>
    </row>
    <row r="8" spans="1:13" x14ac:dyDescent="0.15">
      <c r="A8" s="4"/>
      <c r="B8" s="25"/>
      <c r="C8" s="27" t="s">
        <v>0</v>
      </c>
      <c r="D8" s="17"/>
      <c r="E8" s="25"/>
      <c r="F8" s="20" t="s">
        <v>0</v>
      </c>
      <c r="G8" s="27"/>
      <c r="H8" s="25"/>
      <c r="I8" s="20" t="s">
        <v>0</v>
      </c>
      <c r="J8" s="27"/>
      <c r="K8" s="25"/>
      <c r="L8" s="20" t="s">
        <v>0</v>
      </c>
      <c r="M8" s="27"/>
    </row>
    <row r="9" spans="1:13" x14ac:dyDescent="0.2">
      <c r="A9" s="11" t="s">
        <v>10</v>
      </c>
      <c r="B9" s="31"/>
      <c r="C9" s="28">
        <f>B3-SUM(C14:C16)</f>
        <v>3340</v>
      </c>
      <c r="D9" s="18"/>
      <c r="E9" s="25"/>
      <c r="F9" s="18">
        <f>E3-SUM(F14:F16)</f>
        <v>2600</v>
      </c>
      <c r="G9" s="28"/>
      <c r="H9" s="25"/>
      <c r="I9" s="18">
        <f>H3-SUM(I14:I16)</f>
        <v>3118</v>
      </c>
      <c r="J9" s="28"/>
      <c r="K9" s="25"/>
      <c r="L9" s="18">
        <f>K3-SUM(L14:L16)</f>
        <v>3122</v>
      </c>
      <c r="M9" s="28"/>
    </row>
    <row r="10" spans="1:13" x14ac:dyDescent="0.2">
      <c r="A10" s="11" t="s">
        <v>11</v>
      </c>
      <c r="B10" s="31"/>
      <c r="C10" s="29">
        <f>IF(B3&lt;=3000,IF(B3&lt;=1500,IF(B5&lt;4,300+B5*100,800),ROUNDUP((IF(B5&lt;4,300+B5*100,800)*(1-(B3-1500)/1500))/10,0)*10),0)</f>
        <v>0</v>
      </c>
      <c r="D10" s="19"/>
      <c r="E10" s="25"/>
      <c r="F10" s="19">
        <f>IF(E3&lt;=3600,VLOOKUP(E3,deduceri!$A$3:$G$36,3+IF(E5&lt;=4,E5,4),1),0)</f>
        <v>0</v>
      </c>
      <c r="G10" s="29"/>
      <c r="H10" s="25"/>
      <c r="I10" s="19">
        <f>IF(H3&lt;=3600,VLOOKUP(H3,deduceri!$A$3:$G$36,3+IF(H5&lt;=4,H5,4),1),0)</f>
        <v>0</v>
      </c>
      <c r="J10" s="29"/>
      <c r="K10" s="25"/>
      <c r="L10" s="19">
        <f>IF(K3&lt;=3600,VLOOKUP(K3,deduceri!$A$3:$G$36,3+IF(K5&lt;=4,K5,4),1),0)</f>
        <v>0</v>
      </c>
      <c r="M10" s="29"/>
    </row>
    <row r="11" spans="1:13" x14ac:dyDescent="0.2">
      <c r="A11" s="11" t="s">
        <v>9</v>
      </c>
      <c r="B11" s="31"/>
      <c r="C11" s="29">
        <f>C9-C10</f>
        <v>3340</v>
      </c>
      <c r="D11" s="19"/>
      <c r="E11" s="25"/>
      <c r="F11" s="19">
        <f>IF(F9-F10&lt;0,0,F9-F10)</f>
        <v>2600</v>
      </c>
      <c r="G11" s="29"/>
      <c r="H11" s="25"/>
      <c r="I11" s="19">
        <f>IF(I9-I10&lt;0,0,I9-I10)</f>
        <v>3118</v>
      </c>
      <c r="J11" s="29"/>
      <c r="K11" s="25"/>
      <c r="L11" s="19">
        <f>IF(L9-L10&lt;0,0,L9-L10)</f>
        <v>3122</v>
      </c>
      <c r="M11" s="29"/>
    </row>
    <row r="12" spans="1:13" x14ac:dyDescent="0.15">
      <c r="A12" s="4"/>
      <c r="B12" s="30"/>
      <c r="C12" s="27"/>
      <c r="D12" s="20"/>
      <c r="E12" s="25"/>
      <c r="F12" s="17"/>
      <c r="G12" s="26"/>
      <c r="H12" s="25"/>
      <c r="I12" s="17"/>
      <c r="J12" s="26"/>
      <c r="K12" s="25"/>
      <c r="L12" s="17"/>
      <c r="M12" s="26"/>
    </row>
    <row r="13" spans="1:13" x14ac:dyDescent="0.15">
      <c r="A13" s="6" t="s">
        <v>3</v>
      </c>
      <c r="B13" s="30" t="s">
        <v>1</v>
      </c>
      <c r="C13" s="27" t="s">
        <v>0</v>
      </c>
      <c r="D13" s="20"/>
      <c r="E13" s="30" t="s">
        <v>1</v>
      </c>
      <c r="F13" s="20" t="s">
        <v>0</v>
      </c>
      <c r="G13" s="27"/>
      <c r="H13" s="36" t="s">
        <v>1</v>
      </c>
      <c r="I13" s="40" t="s">
        <v>0</v>
      </c>
      <c r="J13" s="37"/>
      <c r="K13" s="36" t="s">
        <v>1</v>
      </c>
      <c r="L13" s="40" t="s">
        <v>0</v>
      </c>
      <c r="M13" s="37"/>
    </row>
    <row r="14" spans="1:13" x14ac:dyDescent="0.15">
      <c r="A14" s="7" t="s">
        <v>4</v>
      </c>
      <c r="B14" s="31">
        <v>5.0000000000000001E-3</v>
      </c>
      <c r="C14" s="28">
        <f>ROUND(B3*B14,0)</f>
        <v>20</v>
      </c>
      <c r="D14" s="18"/>
      <c r="E14" s="31">
        <v>0</v>
      </c>
      <c r="F14" s="18">
        <f>ROUND(E3*E14,0)</f>
        <v>0</v>
      </c>
      <c r="G14" s="28"/>
      <c r="H14" s="31">
        <v>0</v>
      </c>
      <c r="I14" s="18">
        <f>ROUND(H3*H14,0)</f>
        <v>0</v>
      </c>
      <c r="J14" s="28"/>
      <c r="K14" s="31">
        <v>0</v>
      </c>
      <c r="L14" s="18">
        <f>ROUND(K3*K14,0)</f>
        <v>0</v>
      </c>
      <c r="M14" s="28"/>
    </row>
    <row r="15" spans="1:13" x14ac:dyDescent="0.15">
      <c r="A15" s="7" t="s">
        <v>5</v>
      </c>
      <c r="B15" s="31">
        <v>0.105</v>
      </c>
      <c r="C15" s="28">
        <f>ROUND(B3*B15,0)</f>
        <v>420</v>
      </c>
      <c r="D15" s="18"/>
      <c r="E15" s="31">
        <v>0.25</v>
      </c>
      <c r="F15" s="18">
        <f>ROUND(E3*E15,0)</f>
        <v>1000</v>
      </c>
      <c r="G15" s="28"/>
      <c r="H15" s="31">
        <v>0.25</v>
      </c>
      <c r="I15" s="18">
        <f>ROUND(H3*H15,0)</f>
        <v>1199</v>
      </c>
      <c r="J15" s="28"/>
      <c r="K15" s="31">
        <v>0.25</v>
      </c>
      <c r="L15" s="18">
        <f>ROUND(K3*K15,0)</f>
        <v>1201</v>
      </c>
      <c r="M15" s="28"/>
    </row>
    <row r="16" spans="1:13" x14ac:dyDescent="0.15">
      <c r="A16" s="7" t="s">
        <v>6</v>
      </c>
      <c r="B16" s="31">
        <v>5.5E-2</v>
      </c>
      <c r="C16" s="28">
        <f>ROUND(B3*B16,0)</f>
        <v>220</v>
      </c>
      <c r="D16" s="18"/>
      <c r="E16" s="31">
        <v>0.1</v>
      </c>
      <c r="F16" s="18">
        <f>ROUND(E3*E16,0)</f>
        <v>400</v>
      </c>
      <c r="G16" s="28"/>
      <c r="H16" s="31">
        <v>0.1</v>
      </c>
      <c r="I16" s="18">
        <f>ROUND(H3*H16,0)</f>
        <v>480</v>
      </c>
      <c r="J16" s="28"/>
      <c r="K16" s="31">
        <v>0.1</v>
      </c>
      <c r="L16" s="18">
        <f>ROUND(K3*K16,0)</f>
        <v>480</v>
      </c>
      <c r="M16" s="28"/>
    </row>
    <row r="17" spans="1:13" x14ac:dyDescent="0.15">
      <c r="A17" s="7" t="s">
        <v>7</v>
      </c>
      <c r="B17" s="31">
        <v>0.16</v>
      </c>
      <c r="C17" s="28">
        <f>ROUND(C11*B17,0)</f>
        <v>534</v>
      </c>
      <c r="D17" s="18"/>
      <c r="E17" s="31">
        <v>0.1</v>
      </c>
      <c r="F17" s="18">
        <f>ROUND(F11*E17,0)</f>
        <v>260</v>
      </c>
      <c r="G17" s="28"/>
      <c r="H17" s="31">
        <v>0.1</v>
      </c>
      <c r="I17" s="18">
        <f>ROUND(I11*H17,0)</f>
        <v>312</v>
      </c>
      <c r="J17" s="28"/>
      <c r="K17" s="31">
        <v>0.1</v>
      </c>
      <c r="L17" s="18">
        <f>ROUND(L11*K17,0)</f>
        <v>312</v>
      </c>
      <c r="M17" s="28"/>
    </row>
    <row r="18" spans="1:13" x14ac:dyDescent="0.15">
      <c r="A18" s="6" t="s">
        <v>2</v>
      </c>
      <c r="B18" s="38"/>
      <c r="C18" s="27">
        <f>SUM(C14:C17)</f>
        <v>1194</v>
      </c>
      <c r="D18" s="20"/>
      <c r="E18" s="25"/>
      <c r="F18" s="20">
        <f>SUM(F14:F17)</f>
        <v>1660</v>
      </c>
      <c r="G18" s="27"/>
      <c r="H18" s="25"/>
      <c r="I18" s="20">
        <f>SUM(I14:I17)</f>
        <v>1991</v>
      </c>
      <c r="J18" s="27"/>
      <c r="K18" s="25"/>
      <c r="L18" s="20">
        <f>SUM(L14:L17)</f>
        <v>1993</v>
      </c>
      <c r="M18" s="27"/>
    </row>
    <row r="19" spans="1:13" x14ac:dyDescent="0.15">
      <c r="A19" s="4"/>
      <c r="B19" s="30"/>
      <c r="C19" s="27"/>
      <c r="D19" s="20"/>
      <c r="E19" s="25"/>
      <c r="F19" s="17"/>
      <c r="G19" s="26"/>
      <c r="H19" s="25"/>
      <c r="I19" s="17"/>
      <c r="J19" s="26"/>
      <c r="K19" s="25"/>
      <c r="L19" s="17"/>
      <c r="M19" s="26"/>
    </row>
    <row r="20" spans="1:13" x14ac:dyDescent="0.15">
      <c r="A20" s="6" t="s">
        <v>17</v>
      </c>
      <c r="B20" s="30" t="s">
        <v>1</v>
      </c>
      <c r="C20" s="27" t="s">
        <v>0</v>
      </c>
      <c r="D20" s="20"/>
      <c r="E20" s="30" t="s">
        <v>1</v>
      </c>
      <c r="F20" s="20" t="s">
        <v>0</v>
      </c>
      <c r="G20" s="27"/>
      <c r="H20" s="36" t="s">
        <v>1</v>
      </c>
      <c r="I20" s="40" t="s">
        <v>0</v>
      </c>
      <c r="J20" s="37"/>
      <c r="K20" s="36" t="s">
        <v>1</v>
      </c>
      <c r="L20" s="40" t="s">
        <v>0</v>
      </c>
      <c r="M20" s="37"/>
    </row>
    <row r="21" spans="1:13" x14ac:dyDescent="0.2">
      <c r="A21" s="11" t="s">
        <v>12</v>
      </c>
      <c r="B21" s="31">
        <v>5.0000000000000001E-3</v>
      </c>
      <c r="C21" s="28">
        <f>ROUND(B3*B21,0)</f>
        <v>20</v>
      </c>
      <c r="D21" s="18"/>
      <c r="E21" s="31">
        <v>0</v>
      </c>
      <c r="F21" s="18">
        <f>ROUND(E3*E21,0)</f>
        <v>0</v>
      </c>
      <c r="G21" s="28"/>
      <c r="H21" s="31">
        <v>0</v>
      </c>
      <c r="I21" s="18">
        <f>ROUND(H3*H21,0)</f>
        <v>0</v>
      </c>
      <c r="J21" s="28"/>
      <c r="K21" s="31">
        <v>0</v>
      </c>
      <c r="L21" s="18">
        <f>ROUND(K3*K21,0)</f>
        <v>0</v>
      </c>
      <c r="M21" s="28"/>
    </row>
    <row r="22" spans="1:13" x14ac:dyDescent="0.2">
      <c r="A22" s="11" t="s">
        <v>6</v>
      </c>
      <c r="B22" s="31">
        <v>5.1999999999999998E-2</v>
      </c>
      <c r="C22" s="28">
        <f>ROUND(B3*B22,0)</f>
        <v>208</v>
      </c>
      <c r="D22" s="18"/>
      <c r="E22" s="31">
        <v>0</v>
      </c>
      <c r="F22" s="18">
        <f>ROUND(E3*E22,0)</f>
        <v>0</v>
      </c>
      <c r="G22" s="28"/>
      <c r="H22" s="31">
        <v>0</v>
      </c>
      <c r="I22" s="18">
        <f>ROUND(H3*H22,0)</f>
        <v>0</v>
      </c>
      <c r="J22" s="28"/>
      <c r="K22" s="31">
        <v>0</v>
      </c>
      <c r="L22" s="18">
        <f>ROUND(K3*K22,0)</f>
        <v>0</v>
      </c>
      <c r="M22" s="28"/>
    </row>
    <row r="23" spans="1:13" x14ac:dyDescent="0.2">
      <c r="A23" s="11" t="s">
        <v>5</v>
      </c>
      <c r="B23" s="31">
        <v>0.158</v>
      </c>
      <c r="C23" s="28">
        <f>ROUND(B3*B23,0)</f>
        <v>632</v>
      </c>
      <c r="D23" s="18"/>
      <c r="E23" s="31">
        <v>0</v>
      </c>
      <c r="F23" s="18">
        <f>ROUND(E3*E23,0)</f>
        <v>0</v>
      </c>
      <c r="G23" s="28"/>
      <c r="H23" s="31">
        <v>0</v>
      </c>
      <c r="I23" s="18">
        <f>ROUND(H3*H23,0)</f>
        <v>0</v>
      </c>
      <c r="J23" s="28"/>
      <c r="K23" s="31">
        <v>0</v>
      </c>
      <c r="L23" s="18">
        <f>ROUND(K3*K23,0)</f>
        <v>0</v>
      </c>
      <c r="M23" s="28"/>
    </row>
    <row r="24" spans="1:13" x14ac:dyDescent="0.2">
      <c r="A24" s="11" t="s">
        <v>13</v>
      </c>
      <c r="B24" s="32">
        <v>8.5000000000000006E-3</v>
      </c>
      <c r="C24" s="28">
        <f>ROUND(B3*B24,0)</f>
        <v>34</v>
      </c>
      <c r="D24" s="18"/>
      <c r="E24" s="32">
        <v>0</v>
      </c>
      <c r="F24" s="18">
        <f>ROUND(E3*E24,0)</f>
        <v>0</v>
      </c>
      <c r="G24" s="28"/>
      <c r="H24" s="32">
        <v>0</v>
      </c>
      <c r="I24" s="18">
        <f>ROUND(H3*H24,0)</f>
        <v>0</v>
      </c>
      <c r="J24" s="28"/>
      <c r="K24" s="32">
        <v>0</v>
      </c>
      <c r="L24" s="18">
        <f>ROUND(K3*K24,0)</f>
        <v>0</v>
      </c>
      <c r="M24" s="28"/>
    </row>
    <row r="25" spans="1:13" x14ac:dyDescent="0.2">
      <c r="A25" s="11" t="s">
        <v>14</v>
      </c>
      <c r="B25" s="32">
        <v>1.7799999999999999E-3</v>
      </c>
      <c r="C25" s="28">
        <f>ROUND(B3*B25,0)</f>
        <v>7</v>
      </c>
      <c r="D25" s="18"/>
      <c r="E25" s="32">
        <v>0</v>
      </c>
      <c r="F25" s="18">
        <f>ROUND(E3*E25,0)</f>
        <v>0</v>
      </c>
      <c r="G25" s="28"/>
      <c r="H25" s="32">
        <v>0</v>
      </c>
      <c r="I25" s="18">
        <f>ROUND(H3*H25,0)</f>
        <v>0</v>
      </c>
      <c r="J25" s="28"/>
      <c r="K25" s="32">
        <v>0</v>
      </c>
      <c r="L25" s="18">
        <f>ROUND(K3*K25,0)</f>
        <v>0</v>
      </c>
      <c r="M25" s="28"/>
    </row>
    <row r="26" spans="1:13" x14ac:dyDescent="0.2">
      <c r="A26" s="11" t="s">
        <v>15</v>
      </c>
      <c r="B26" s="32">
        <v>2.5000000000000001E-3</v>
      </c>
      <c r="C26" s="28">
        <f>ROUND(B3*B26,0)</f>
        <v>10</v>
      </c>
      <c r="D26" s="18"/>
      <c r="E26" s="32">
        <v>0</v>
      </c>
      <c r="F26" s="18">
        <f>ROUND(E3*E26,0)</f>
        <v>0</v>
      </c>
      <c r="G26" s="28"/>
      <c r="H26" s="32">
        <v>0</v>
      </c>
      <c r="I26" s="18">
        <f>ROUND(H3*H26,0)</f>
        <v>0</v>
      </c>
      <c r="J26" s="28"/>
      <c r="K26" s="32">
        <v>0</v>
      </c>
      <c r="L26" s="18">
        <f>ROUND(K3*K26,0)</f>
        <v>0</v>
      </c>
      <c r="M26" s="28"/>
    </row>
    <row r="27" spans="1:13" x14ac:dyDescent="0.2">
      <c r="A27" s="11" t="s">
        <v>22</v>
      </c>
      <c r="B27" s="32">
        <v>0</v>
      </c>
      <c r="C27" s="28">
        <f>ROUND(B3*B27,0)</f>
        <v>0</v>
      </c>
      <c r="D27" s="18"/>
      <c r="E27" s="32">
        <v>2.2499999999999999E-2</v>
      </c>
      <c r="F27" s="18">
        <f>ROUND(E3*E27,0)</f>
        <v>90</v>
      </c>
      <c r="G27" s="28"/>
      <c r="H27" s="32">
        <v>2.2499999999999999E-2</v>
      </c>
      <c r="I27" s="18">
        <f>ROUND(H3*H27,0)</f>
        <v>108</v>
      </c>
      <c r="J27" s="28"/>
      <c r="K27" s="32">
        <v>2.2499999999999999E-2</v>
      </c>
      <c r="L27" s="18">
        <f>ROUND(K3*K27,0)</f>
        <v>108</v>
      </c>
      <c r="M27" s="28"/>
    </row>
    <row r="28" spans="1:13" x14ac:dyDescent="0.15">
      <c r="A28" s="6" t="s">
        <v>16</v>
      </c>
      <c r="B28" s="33"/>
      <c r="C28" s="27">
        <f>SUM(C21:C27)</f>
        <v>911</v>
      </c>
      <c r="D28" s="20"/>
      <c r="E28" s="33"/>
      <c r="F28" s="20">
        <f>SUM(F21:F27)</f>
        <v>90</v>
      </c>
      <c r="G28" s="27"/>
      <c r="H28" s="33"/>
      <c r="I28" s="20">
        <f>SUM(I21:I27)</f>
        <v>108</v>
      </c>
      <c r="J28" s="27"/>
      <c r="K28" s="33"/>
      <c r="L28" s="20">
        <f>SUM(L21:L27)</f>
        <v>108</v>
      </c>
      <c r="M28" s="27"/>
    </row>
    <row r="29" spans="1:13" x14ac:dyDescent="0.15">
      <c r="A29" s="6"/>
      <c r="B29" s="33"/>
      <c r="C29" s="27"/>
      <c r="D29" s="20"/>
      <c r="E29" s="25"/>
      <c r="F29" s="17"/>
      <c r="G29" s="26"/>
      <c r="H29" s="25"/>
      <c r="I29" s="17"/>
      <c r="J29" s="26"/>
      <c r="K29" s="25"/>
      <c r="L29" s="17"/>
      <c r="M29" s="26"/>
    </row>
    <row r="30" spans="1:13" x14ac:dyDescent="0.15">
      <c r="A30" s="6"/>
      <c r="B30" s="33"/>
      <c r="C30" s="27" t="s">
        <v>0</v>
      </c>
      <c r="D30" s="20"/>
      <c r="E30" s="25"/>
      <c r="F30" s="20" t="s">
        <v>0</v>
      </c>
      <c r="G30" s="27"/>
      <c r="H30" s="25"/>
      <c r="I30" s="20" t="s">
        <v>0</v>
      </c>
      <c r="J30" s="27"/>
      <c r="K30" s="25"/>
      <c r="L30" s="20" t="s">
        <v>0</v>
      </c>
      <c r="M30" s="27"/>
    </row>
    <row r="31" spans="1:13" x14ac:dyDescent="0.15">
      <c r="A31" s="16" t="s">
        <v>21</v>
      </c>
      <c r="B31" s="39"/>
      <c r="C31" s="35">
        <f>B3-C18</f>
        <v>2806</v>
      </c>
      <c r="D31" s="21"/>
      <c r="E31" s="34"/>
      <c r="F31" s="21">
        <f>E3-F18</f>
        <v>2340</v>
      </c>
      <c r="G31" s="41">
        <f>F31-VenitNet2017</f>
        <v>-466</v>
      </c>
      <c r="H31" s="34"/>
      <c r="I31" s="21">
        <f>H3-I18</f>
        <v>2806</v>
      </c>
      <c r="J31" s="35">
        <f>I31-VenitNet2017</f>
        <v>0</v>
      </c>
      <c r="K31" s="34"/>
      <c r="L31" s="21">
        <f>K3-L18</f>
        <v>2810</v>
      </c>
      <c r="M31" s="42">
        <f>L31-VenitNet2017</f>
        <v>4</v>
      </c>
    </row>
    <row r="32" spans="1:13" x14ac:dyDescent="0.15">
      <c r="A32" s="12" t="s">
        <v>18</v>
      </c>
      <c r="B32" s="38"/>
      <c r="C32" s="27">
        <f>C28+C18</f>
        <v>2105</v>
      </c>
      <c r="D32" s="20"/>
      <c r="E32" s="25"/>
      <c r="F32" s="20">
        <f>F28+F18</f>
        <v>1750</v>
      </c>
      <c r="G32" s="41">
        <f>F32-C32</f>
        <v>-355</v>
      </c>
      <c r="H32" s="25"/>
      <c r="I32" s="20">
        <f>I28+I18</f>
        <v>2099</v>
      </c>
      <c r="J32" s="41">
        <f>I32-C32</f>
        <v>-6</v>
      </c>
      <c r="K32" s="25"/>
      <c r="L32" s="20">
        <f>L28+L18</f>
        <v>2101</v>
      </c>
      <c r="M32" s="42">
        <f>L32-C32</f>
        <v>-4</v>
      </c>
    </row>
    <row r="33" spans="1:13" x14ac:dyDescent="0.15">
      <c r="A33" s="6" t="s">
        <v>19</v>
      </c>
      <c r="B33" s="38"/>
      <c r="C33" s="27">
        <f>C32+C31</f>
        <v>4911</v>
      </c>
      <c r="D33" s="20"/>
      <c r="E33" s="25"/>
      <c r="F33" s="20">
        <f>F32+F31</f>
        <v>4090</v>
      </c>
      <c r="G33" s="41">
        <f>F33-C33</f>
        <v>-821</v>
      </c>
      <c r="H33" s="25"/>
      <c r="I33" s="20">
        <f>I32+I31</f>
        <v>4905</v>
      </c>
      <c r="J33" s="41">
        <f>I33-C33</f>
        <v>-6</v>
      </c>
      <c r="K33" s="25"/>
      <c r="L33" s="20">
        <f>L32+L31</f>
        <v>4911</v>
      </c>
      <c r="M33" s="43">
        <f>L33-C33</f>
        <v>0</v>
      </c>
    </row>
    <row r="34" spans="1:13" x14ac:dyDescent="0.15">
      <c r="A34" s="3"/>
      <c r="B34" s="8"/>
      <c r="C34" s="5"/>
      <c r="D34" s="5"/>
    </row>
    <row r="35" spans="1:13" x14ac:dyDescent="0.15">
      <c r="A35" s="3"/>
      <c r="B35" s="8"/>
      <c r="C35" s="5"/>
      <c r="D35" s="5"/>
    </row>
  </sheetData>
  <mergeCells count="18">
    <mergeCell ref="A3:A4"/>
    <mergeCell ref="A5:A6"/>
    <mergeCell ref="B5:C6"/>
    <mergeCell ref="H3:I4"/>
    <mergeCell ref="E3:F4"/>
    <mergeCell ref="E5:G6"/>
    <mergeCell ref="H5:J6"/>
    <mergeCell ref="K5:M6"/>
    <mergeCell ref="G3:G4"/>
    <mergeCell ref="B3:C4"/>
    <mergeCell ref="J3:J4"/>
    <mergeCell ref="M3:M4"/>
    <mergeCell ref="B1:C2"/>
    <mergeCell ref="E2:G2"/>
    <mergeCell ref="H2:J2"/>
    <mergeCell ref="K2:M2"/>
    <mergeCell ref="E1:M1"/>
    <mergeCell ref="K3:L4"/>
  </mergeCells>
  <pageMargins left="0.7" right="0.7" top="0.75" bottom="0.75" header="0.3" footer="0.3"/>
  <pageSetup orientation="portrait" r:id="rId1"/>
  <ignoredErrors>
    <ignoredError sqref="G32 J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educeri" enableFormatConditionsCalculation="0"/>
  <dimension ref="A1:G36"/>
  <sheetViews>
    <sheetView workbookViewId="0">
      <selection activeCell="H21" sqref="H21"/>
    </sheetView>
  </sheetViews>
  <sheetFormatPr baseColWidth="10" defaultColWidth="3.1640625" defaultRowHeight="16" x14ac:dyDescent="0.2"/>
  <cols>
    <col min="1" max="7" width="10.83203125" style="13" customWidth="1"/>
    <col min="8" max="16384" width="3.1640625" style="13"/>
  </cols>
  <sheetData>
    <row r="1" spans="1:7" x14ac:dyDescent="0.2">
      <c r="A1" s="66" t="s">
        <v>23</v>
      </c>
      <c r="B1" s="66"/>
      <c r="C1" s="66" t="s">
        <v>24</v>
      </c>
      <c r="D1" s="66"/>
      <c r="E1" s="66"/>
      <c r="F1" s="66"/>
      <c r="G1" s="66"/>
    </row>
    <row r="2" spans="1:7" x14ac:dyDescent="0.2">
      <c r="A2" s="66"/>
      <c r="B2" s="66"/>
      <c r="C2" s="15">
        <v>0</v>
      </c>
      <c r="D2" s="15">
        <v>1</v>
      </c>
      <c r="E2" s="15">
        <v>2</v>
      </c>
      <c r="F2" s="15">
        <v>3</v>
      </c>
      <c r="G2" s="15">
        <v>4</v>
      </c>
    </row>
    <row r="3" spans="1:7" x14ac:dyDescent="0.2">
      <c r="A3" s="14">
        <v>1</v>
      </c>
      <c r="B3" s="14">
        <v>1950</v>
      </c>
      <c r="C3" s="14">
        <v>510</v>
      </c>
      <c r="D3" s="14">
        <v>670</v>
      </c>
      <c r="E3" s="14">
        <v>830</v>
      </c>
      <c r="F3" s="14">
        <v>990</v>
      </c>
      <c r="G3" s="14">
        <v>1310</v>
      </c>
    </row>
    <row r="4" spans="1:7" x14ac:dyDescent="0.2">
      <c r="A4" s="14">
        <v>1951</v>
      </c>
      <c r="B4" s="14">
        <v>2000</v>
      </c>
      <c r="C4" s="14">
        <v>495</v>
      </c>
      <c r="D4" s="14">
        <v>655</v>
      </c>
      <c r="E4" s="14">
        <v>815</v>
      </c>
      <c r="F4" s="14">
        <v>975</v>
      </c>
      <c r="G4" s="14">
        <v>1295</v>
      </c>
    </row>
    <row r="5" spans="1:7" x14ac:dyDescent="0.2">
      <c r="A5" s="14">
        <v>2001</v>
      </c>
      <c r="B5" s="14">
        <v>2050</v>
      </c>
      <c r="C5" s="14">
        <v>480</v>
      </c>
      <c r="D5" s="14">
        <v>640</v>
      </c>
      <c r="E5" s="14">
        <v>800</v>
      </c>
      <c r="F5" s="14">
        <v>960</v>
      </c>
      <c r="G5" s="14">
        <v>1280</v>
      </c>
    </row>
    <row r="6" spans="1:7" x14ac:dyDescent="0.2">
      <c r="A6" s="14">
        <v>2051</v>
      </c>
      <c r="B6" s="14">
        <v>2100</v>
      </c>
      <c r="C6" s="14">
        <v>465</v>
      </c>
      <c r="D6" s="14">
        <v>625</v>
      </c>
      <c r="E6" s="14">
        <v>785</v>
      </c>
      <c r="F6" s="14">
        <v>945</v>
      </c>
      <c r="G6" s="14">
        <v>1265</v>
      </c>
    </row>
    <row r="7" spans="1:7" x14ac:dyDescent="0.2">
      <c r="A7" s="14">
        <v>2101</v>
      </c>
      <c r="B7" s="14">
        <v>2150</v>
      </c>
      <c r="C7" s="14">
        <v>450</v>
      </c>
      <c r="D7" s="14">
        <v>610</v>
      </c>
      <c r="E7" s="14">
        <v>770</v>
      </c>
      <c r="F7" s="14">
        <v>930</v>
      </c>
      <c r="G7" s="14">
        <v>1250</v>
      </c>
    </row>
    <row r="8" spans="1:7" x14ac:dyDescent="0.2">
      <c r="A8" s="14">
        <v>2151</v>
      </c>
      <c r="B8" s="14">
        <v>2200</v>
      </c>
      <c r="C8" s="14">
        <v>435</v>
      </c>
      <c r="D8" s="14">
        <v>595</v>
      </c>
      <c r="E8" s="14">
        <v>755</v>
      </c>
      <c r="F8" s="14">
        <v>915</v>
      </c>
      <c r="G8" s="14">
        <v>1235</v>
      </c>
    </row>
    <row r="9" spans="1:7" x14ac:dyDescent="0.2">
      <c r="A9" s="14">
        <v>2201</v>
      </c>
      <c r="B9" s="14">
        <v>2250</v>
      </c>
      <c r="C9" s="14">
        <v>420</v>
      </c>
      <c r="D9" s="14">
        <v>580</v>
      </c>
      <c r="E9" s="14">
        <v>740</v>
      </c>
      <c r="F9" s="14">
        <v>900</v>
      </c>
      <c r="G9" s="14">
        <v>1220</v>
      </c>
    </row>
    <row r="10" spans="1:7" x14ac:dyDescent="0.2">
      <c r="A10" s="14">
        <v>2251</v>
      </c>
      <c r="B10" s="14">
        <v>2300</v>
      </c>
      <c r="C10" s="14">
        <v>405</v>
      </c>
      <c r="D10" s="14">
        <v>565</v>
      </c>
      <c r="E10" s="14">
        <v>725</v>
      </c>
      <c r="F10" s="14">
        <v>885</v>
      </c>
      <c r="G10" s="14">
        <v>1205</v>
      </c>
    </row>
    <row r="11" spans="1:7" x14ac:dyDescent="0.2">
      <c r="A11" s="14">
        <v>2301</v>
      </c>
      <c r="B11" s="14">
        <v>2350</v>
      </c>
      <c r="C11" s="14">
        <v>390</v>
      </c>
      <c r="D11" s="14">
        <v>550</v>
      </c>
      <c r="E11" s="14">
        <v>710</v>
      </c>
      <c r="F11" s="14">
        <v>870</v>
      </c>
      <c r="G11" s="14">
        <v>1190</v>
      </c>
    </row>
    <row r="12" spans="1:7" x14ac:dyDescent="0.2">
      <c r="A12" s="14">
        <v>2351</v>
      </c>
      <c r="B12" s="14">
        <v>2400</v>
      </c>
      <c r="C12" s="14">
        <v>375</v>
      </c>
      <c r="D12" s="14">
        <v>535</v>
      </c>
      <c r="E12" s="14">
        <v>695</v>
      </c>
      <c r="F12" s="14">
        <v>855</v>
      </c>
      <c r="G12" s="14">
        <v>1175</v>
      </c>
    </row>
    <row r="13" spans="1:7" x14ac:dyDescent="0.2">
      <c r="A13" s="14">
        <v>2401</v>
      </c>
      <c r="B13" s="14">
        <v>2450</v>
      </c>
      <c r="C13" s="14">
        <v>360</v>
      </c>
      <c r="D13" s="14">
        <v>520</v>
      </c>
      <c r="E13" s="14">
        <v>680</v>
      </c>
      <c r="F13" s="14">
        <v>840</v>
      </c>
      <c r="G13" s="14">
        <v>1160</v>
      </c>
    </row>
    <row r="14" spans="1:7" x14ac:dyDescent="0.2">
      <c r="A14" s="14">
        <v>2451</v>
      </c>
      <c r="B14" s="14">
        <v>2500</v>
      </c>
      <c r="C14" s="14">
        <v>345</v>
      </c>
      <c r="D14" s="14">
        <v>505</v>
      </c>
      <c r="E14" s="14">
        <v>665</v>
      </c>
      <c r="F14" s="14">
        <v>825</v>
      </c>
      <c r="G14" s="14">
        <v>1145</v>
      </c>
    </row>
    <row r="15" spans="1:7" x14ac:dyDescent="0.2">
      <c r="A15" s="14">
        <v>2501</v>
      </c>
      <c r="B15" s="14">
        <v>2550</v>
      </c>
      <c r="C15" s="14">
        <v>330</v>
      </c>
      <c r="D15" s="14">
        <v>490</v>
      </c>
      <c r="E15" s="14">
        <v>650</v>
      </c>
      <c r="F15" s="14">
        <v>810</v>
      </c>
      <c r="G15" s="14">
        <v>1130</v>
      </c>
    </row>
    <row r="16" spans="1:7" x14ac:dyDescent="0.2">
      <c r="A16" s="14">
        <v>2551</v>
      </c>
      <c r="B16" s="14">
        <v>2600</v>
      </c>
      <c r="C16" s="14">
        <v>315</v>
      </c>
      <c r="D16" s="14">
        <v>475</v>
      </c>
      <c r="E16" s="14">
        <v>635</v>
      </c>
      <c r="F16" s="14">
        <v>795</v>
      </c>
      <c r="G16" s="14">
        <v>1115</v>
      </c>
    </row>
    <row r="17" spans="1:7" x14ac:dyDescent="0.2">
      <c r="A17" s="14">
        <v>2601</v>
      </c>
      <c r="B17" s="14">
        <v>2650</v>
      </c>
      <c r="C17" s="14">
        <v>300</v>
      </c>
      <c r="D17" s="14">
        <v>460</v>
      </c>
      <c r="E17" s="14">
        <v>620</v>
      </c>
      <c r="F17" s="14">
        <v>780</v>
      </c>
      <c r="G17" s="14">
        <v>1100</v>
      </c>
    </row>
    <row r="18" spans="1:7" x14ac:dyDescent="0.2">
      <c r="A18" s="14">
        <v>2651</v>
      </c>
      <c r="B18" s="14">
        <v>2700</v>
      </c>
      <c r="C18" s="14">
        <v>285</v>
      </c>
      <c r="D18" s="14">
        <v>445</v>
      </c>
      <c r="E18" s="14">
        <v>605</v>
      </c>
      <c r="F18" s="14">
        <v>765</v>
      </c>
      <c r="G18" s="14">
        <v>1085</v>
      </c>
    </row>
    <row r="19" spans="1:7" x14ac:dyDescent="0.2">
      <c r="A19" s="14">
        <v>2701</v>
      </c>
      <c r="B19" s="14">
        <v>2750</v>
      </c>
      <c r="C19" s="14">
        <v>270</v>
      </c>
      <c r="D19" s="14">
        <v>430</v>
      </c>
      <c r="E19" s="14">
        <v>590</v>
      </c>
      <c r="F19" s="14">
        <v>750</v>
      </c>
      <c r="G19" s="14">
        <v>1070</v>
      </c>
    </row>
    <row r="20" spans="1:7" x14ac:dyDescent="0.2">
      <c r="A20" s="14">
        <v>2751</v>
      </c>
      <c r="B20" s="14">
        <v>2800</v>
      </c>
      <c r="C20" s="14">
        <v>255</v>
      </c>
      <c r="D20" s="14">
        <v>415</v>
      </c>
      <c r="E20" s="14">
        <v>575</v>
      </c>
      <c r="F20" s="14">
        <v>735</v>
      </c>
      <c r="G20" s="14">
        <v>1055</v>
      </c>
    </row>
    <row r="21" spans="1:7" x14ac:dyDescent="0.2">
      <c r="A21" s="14">
        <v>2801</v>
      </c>
      <c r="B21" s="14">
        <v>2850</v>
      </c>
      <c r="C21" s="14">
        <v>240</v>
      </c>
      <c r="D21" s="14">
        <v>400</v>
      </c>
      <c r="E21" s="14">
        <v>560</v>
      </c>
      <c r="F21" s="14">
        <v>720</v>
      </c>
      <c r="G21" s="14">
        <v>1040</v>
      </c>
    </row>
    <row r="22" spans="1:7" x14ac:dyDescent="0.2">
      <c r="A22" s="14">
        <v>2851</v>
      </c>
      <c r="B22" s="14">
        <v>2900</v>
      </c>
      <c r="C22" s="14">
        <v>225</v>
      </c>
      <c r="D22" s="14">
        <v>385</v>
      </c>
      <c r="E22" s="14">
        <v>545</v>
      </c>
      <c r="F22" s="14">
        <v>705</v>
      </c>
      <c r="G22" s="14">
        <v>1025</v>
      </c>
    </row>
    <row r="23" spans="1:7" x14ac:dyDescent="0.2">
      <c r="A23" s="14">
        <v>2901</v>
      </c>
      <c r="B23" s="14">
        <v>2950</v>
      </c>
      <c r="C23" s="14">
        <v>210</v>
      </c>
      <c r="D23" s="14">
        <v>370</v>
      </c>
      <c r="E23" s="14">
        <v>530</v>
      </c>
      <c r="F23" s="14">
        <v>690</v>
      </c>
      <c r="G23" s="14">
        <v>1010</v>
      </c>
    </row>
    <row r="24" spans="1:7" x14ac:dyDescent="0.2">
      <c r="A24" s="14">
        <v>2951</v>
      </c>
      <c r="B24" s="14">
        <v>3000</v>
      </c>
      <c r="C24" s="14">
        <v>195</v>
      </c>
      <c r="D24" s="14">
        <v>355</v>
      </c>
      <c r="E24" s="14">
        <v>515</v>
      </c>
      <c r="F24" s="14">
        <v>675</v>
      </c>
      <c r="G24" s="14">
        <v>995</v>
      </c>
    </row>
    <row r="25" spans="1:7" x14ac:dyDescent="0.2">
      <c r="A25" s="14">
        <v>3001</v>
      </c>
      <c r="B25" s="14">
        <v>3050</v>
      </c>
      <c r="C25" s="14">
        <v>180</v>
      </c>
      <c r="D25" s="14">
        <v>340</v>
      </c>
      <c r="E25" s="14">
        <v>500</v>
      </c>
      <c r="F25" s="14">
        <v>660</v>
      </c>
      <c r="G25" s="14">
        <v>980</v>
      </c>
    </row>
    <row r="26" spans="1:7" x14ac:dyDescent="0.2">
      <c r="A26" s="14">
        <v>3051</v>
      </c>
      <c r="B26" s="14">
        <v>3100</v>
      </c>
      <c r="C26" s="14">
        <v>165</v>
      </c>
      <c r="D26" s="14">
        <v>325</v>
      </c>
      <c r="E26" s="14">
        <v>485</v>
      </c>
      <c r="F26" s="14">
        <v>645</v>
      </c>
      <c r="G26" s="14">
        <v>965</v>
      </c>
    </row>
    <row r="27" spans="1:7" x14ac:dyDescent="0.2">
      <c r="A27" s="14">
        <v>3101</v>
      </c>
      <c r="B27" s="14">
        <v>3150</v>
      </c>
      <c r="C27" s="14">
        <v>150</v>
      </c>
      <c r="D27" s="14">
        <v>310</v>
      </c>
      <c r="E27" s="14">
        <v>470</v>
      </c>
      <c r="F27" s="14">
        <v>630</v>
      </c>
      <c r="G27" s="14">
        <v>950</v>
      </c>
    </row>
    <row r="28" spans="1:7" x14ac:dyDescent="0.2">
      <c r="A28" s="14">
        <v>3151</v>
      </c>
      <c r="B28" s="14">
        <v>3200</v>
      </c>
      <c r="C28" s="14">
        <v>135</v>
      </c>
      <c r="D28" s="14">
        <v>295</v>
      </c>
      <c r="E28" s="14">
        <v>455</v>
      </c>
      <c r="F28" s="14">
        <v>615</v>
      </c>
      <c r="G28" s="14">
        <v>935</v>
      </c>
    </row>
    <row r="29" spans="1:7" x14ac:dyDescent="0.2">
      <c r="A29" s="14">
        <v>3201</v>
      </c>
      <c r="B29" s="14">
        <v>3250</v>
      </c>
      <c r="C29" s="14">
        <v>120</v>
      </c>
      <c r="D29" s="14">
        <v>280</v>
      </c>
      <c r="E29" s="14">
        <v>440</v>
      </c>
      <c r="F29" s="14">
        <v>600</v>
      </c>
      <c r="G29" s="14">
        <v>920</v>
      </c>
    </row>
    <row r="30" spans="1:7" x14ac:dyDescent="0.2">
      <c r="A30" s="14">
        <v>3251</v>
      </c>
      <c r="B30" s="14">
        <v>3300</v>
      </c>
      <c r="C30" s="14">
        <v>105</v>
      </c>
      <c r="D30" s="14">
        <v>265</v>
      </c>
      <c r="E30" s="14">
        <v>425</v>
      </c>
      <c r="F30" s="14">
        <v>585</v>
      </c>
      <c r="G30" s="14">
        <v>905</v>
      </c>
    </row>
    <row r="31" spans="1:7" x14ac:dyDescent="0.2">
      <c r="A31" s="14">
        <v>3301</v>
      </c>
      <c r="B31" s="14">
        <v>3350</v>
      </c>
      <c r="C31" s="14">
        <v>90</v>
      </c>
      <c r="D31" s="14">
        <v>250</v>
      </c>
      <c r="E31" s="14">
        <v>410</v>
      </c>
      <c r="F31" s="14">
        <v>570</v>
      </c>
      <c r="G31" s="14">
        <v>890</v>
      </c>
    </row>
    <row r="32" spans="1:7" x14ac:dyDescent="0.2">
      <c r="A32" s="14">
        <v>3351</v>
      </c>
      <c r="B32" s="14">
        <v>3400</v>
      </c>
      <c r="C32" s="14">
        <v>75</v>
      </c>
      <c r="D32" s="14">
        <v>235</v>
      </c>
      <c r="E32" s="14">
        <v>395</v>
      </c>
      <c r="F32" s="14">
        <v>555</v>
      </c>
      <c r="G32" s="14">
        <v>875</v>
      </c>
    </row>
    <row r="33" spans="1:7" x14ac:dyDescent="0.2">
      <c r="A33" s="14">
        <v>3401</v>
      </c>
      <c r="B33" s="14">
        <v>3450</v>
      </c>
      <c r="C33" s="14">
        <v>60</v>
      </c>
      <c r="D33" s="14">
        <v>220</v>
      </c>
      <c r="E33" s="14">
        <v>380</v>
      </c>
      <c r="F33" s="14">
        <v>540</v>
      </c>
      <c r="G33" s="14">
        <v>860</v>
      </c>
    </row>
    <row r="34" spans="1:7" x14ac:dyDescent="0.2">
      <c r="A34" s="14">
        <v>3451</v>
      </c>
      <c r="B34" s="14">
        <v>3500</v>
      </c>
      <c r="C34" s="14">
        <v>45</v>
      </c>
      <c r="D34" s="14">
        <v>205</v>
      </c>
      <c r="E34" s="14">
        <v>365</v>
      </c>
      <c r="F34" s="14">
        <v>525</v>
      </c>
      <c r="G34" s="14">
        <v>845</v>
      </c>
    </row>
    <row r="35" spans="1:7" x14ac:dyDescent="0.2">
      <c r="A35" s="14">
        <v>3501</v>
      </c>
      <c r="B35" s="14">
        <v>3550</v>
      </c>
      <c r="C35" s="14">
        <v>30</v>
      </c>
      <c r="D35" s="14">
        <v>190</v>
      </c>
      <c r="E35" s="14">
        <v>350</v>
      </c>
      <c r="F35" s="14">
        <v>510</v>
      </c>
      <c r="G35" s="14">
        <v>830</v>
      </c>
    </row>
    <row r="36" spans="1:7" x14ac:dyDescent="0.2">
      <c r="A36" s="14">
        <v>3551</v>
      </c>
      <c r="B36" s="14">
        <v>3600</v>
      </c>
      <c r="C36" s="14">
        <v>15</v>
      </c>
      <c r="D36" s="14">
        <v>175</v>
      </c>
      <c r="E36" s="14">
        <v>335</v>
      </c>
      <c r="F36" s="14">
        <v>495</v>
      </c>
      <c r="G36" s="14">
        <v>815</v>
      </c>
    </row>
  </sheetData>
  <mergeCells count="2">
    <mergeCell ref="A1:B2"/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venituri</vt:lpstr>
      <vt:lpstr>deduceri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NEACSU</dc:creator>
  <cp:lastModifiedBy>Microsoft Office User</cp:lastModifiedBy>
  <cp:lastPrinted>2009-11-10T14:54:46Z</cp:lastPrinted>
  <dcterms:created xsi:type="dcterms:W3CDTF">2003-04-10T08:36:03Z</dcterms:created>
  <dcterms:modified xsi:type="dcterms:W3CDTF">2017-11-09T21:54:26Z</dcterms:modified>
</cp:coreProperties>
</file>